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Escritorio\RESPALDO-ELI\Relleno Sanitario Huichapan\"/>
    </mc:Choice>
  </mc:AlternateContent>
  <xr:revisionPtr revIDLastSave="0" documentId="13_ncr:1_{44203AFC-0592-4226-9A0D-E618C8BD952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ato POA 2026" sheetId="1" r:id="rId1"/>
    <sheet name="Formato POA 2026 1ER TRIMESTR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2" l="1"/>
  <c r="O20" i="2"/>
  <c r="O18" i="2"/>
  <c r="J18" i="2"/>
  <c r="O17" i="2"/>
  <c r="J17" i="2"/>
  <c r="J16" i="2"/>
  <c r="O15" i="2"/>
  <c r="J15" i="2"/>
  <c r="O14" i="2"/>
  <c r="J14" i="2"/>
  <c r="J13" i="2"/>
  <c r="J12" i="2"/>
  <c r="O11" i="2"/>
  <c r="J11" i="2"/>
  <c r="J10" i="2"/>
  <c r="J9" i="2"/>
  <c r="J18" i="1"/>
  <c r="J17" i="1"/>
  <c r="O13" i="1"/>
  <c r="J9" i="1"/>
  <c r="O18" i="1"/>
  <c r="O17" i="1"/>
  <c r="J16" i="1"/>
  <c r="O15" i="1"/>
  <c r="J15" i="1"/>
  <c r="J13" i="1"/>
  <c r="J14" i="1"/>
  <c r="J12" i="1"/>
  <c r="J11" i="1"/>
  <c r="J1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4" i="1"/>
  <c r="O12" i="1"/>
  <c r="O11" i="1"/>
</calcChain>
</file>

<file path=xl/sharedStrings.xml><?xml version="1.0" encoding="utf-8"?>
<sst xmlns="http://schemas.openxmlformats.org/spreadsheetml/2006/main" count="156" uniqueCount="58">
  <si>
    <t>FORMATO PROGRAMA OPERATIVO ANUAL (POA) - MUNICIPIO DE HUICHAPAN 2026</t>
  </si>
  <si>
    <t>Acuerdo del PMD 2024-2027</t>
  </si>
  <si>
    <t xml:space="preserve">Alineación con el PMD 2024-2027 </t>
  </si>
  <si>
    <t xml:space="preserve">Alineación con los ODS </t>
  </si>
  <si>
    <t xml:space="preserve">Programa presupuestario </t>
  </si>
  <si>
    <t>Actividad</t>
  </si>
  <si>
    <t>Descripción de la Actividad</t>
  </si>
  <si>
    <t>Meta</t>
  </si>
  <si>
    <t>Indicadores</t>
  </si>
  <si>
    <t>Unidad de Medida</t>
  </si>
  <si>
    <t xml:space="preserve">Fórmula </t>
  </si>
  <si>
    <t>Trimestre 1</t>
  </si>
  <si>
    <t>Trimestre 2</t>
  </si>
  <si>
    <t>Trimestre 3</t>
  </si>
  <si>
    <t>Trimestre 4</t>
  </si>
  <si>
    <t>Total Anual</t>
  </si>
  <si>
    <t>Sello</t>
  </si>
  <si>
    <t>Elaboró</t>
  </si>
  <si>
    <t>Acuerdo por el desarrollo sostenible de Huichapan</t>
  </si>
  <si>
    <t>Linea de acciòn 4.2.2.1 Incluir criterios de sostenibilidad en la
planificación y construcción
de nuevas obras públicas.</t>
  </si>
  <si>
    <t>1. Extendido, conformaciòn y compactaciòn de taludes y bermas.</t>
  </si>
  <si>
    <t>2. Compactaciòn y aplicaciòn de cobertura a los Residuos Sòlidos Urbanos en el Relleno Sanitario Municipal.</t>
  </si>
  <si>
    <t>Realizar el extendido de los residuos sòlidos urbanos que se encuentran en el Relleno Sanitario, esto con medios mecanicos (Maquina compactadora D/ y maquina 325) que a la vez se estaran realizando la conformaciòn de taludes y bermas alrededor del sitio, para despues ser compactados, esto es para dar estabilidad al Relleno Sanitario Municipal.</t>
  </si>
  <si>
    <t>Se realizan los trabajos de disposiciòn, compactaciòn y cobertura con material (Tepetate) de los Residuos Sòlidos Urbanos generados al dia en el Municipio.con medio mecanicos ( Maquina D/).</t>
  </si>
  <si>
    <t>3. Monitoreo de Lixiviados y biogas en el Relleno Sanitario.</t>
  </si>
  <si>
    <t>Se realizara el monitoreo de lexiviados y biogas una vez por semana, registrandolo en la bitacora.</t>
  </si>
  <si>
    <t>talud</t>
  </si>
  <si>
    <t>Se realizara el programa de minitoreo de lixiviados, biogas y acuiferos con laboratorio certificado.</t>
  </si>
  <si>
    <t xml:space="preserve">4. Programas ambientales de lixiviados, biogas y acuiferos </t>
  </si>
  <si>
    <t>Se realizarà fumigaciòn de control de fauna nociva en el Sitio del Relleno Sanitario.</t>
  </si>
  <si>
    <t>Se realizarà dos veces al año  la extracciòn y recirculaciòn de lixiviados que se encuentran almacenados en la fosa de lixiviados.</t>
  </si>
  <si>
    <t xml:space="preserve">7. Actividades de mantenimiento de las instalaciones del Relleno Sanitario. </t>
  </si>
  <si>
    <t>Se realizarà actividades de mantenimiento y limpieza de las instalaciones del Relleno Sanitario Municipal una vez a la semana.</t>
  </si>
  <si>
    <t>8.Elaboraciòn del Programa de Protecciòn Civil del Relleno Sanitario.</t>
  </si>
  <si>
    <t>Se contratarà personal certificado por Protecciòn Civil del Estado para la elaboraciòn del Programa Interno de Protecciòn Civil  del Relleno Sanitario del Municipio.</t>
  </si>
  <si>
    <t>9. Actualizaciòn del Manual de Operaciòn y Reglamento Interno del Relleno Sanitario.</t>
  </si>
  <si>
    <t>Se actualizarà el Manual de Operaciòn y Reglamento Interno del Relleno Sanitario.</t>
  </si>
  <si>
    <t>10. Talleres y capacitaciones al personal operativo.</t>
  </si>
  <si>
    <t>Se buscaràn capacitaciones al personal operativo  para el correcto manejo en las instalaciones bajo la NORMA NOM-083-SEMARNAT-2003.</t>
  </si>
  <si>
    <t>Nùmero</t>
  </si>
  <si>
    <t>C. VICTOR MANUEL CASTILLO SANTIAGO</t>
  </si>
  <si>
    <t xml:space="preserve">COORDINADOR DE RELLNO SANITARIO </t>
  </si>
  <si>
    <t>10 F MEDIO AMBIENTE</t>
  </si>
  <si>
    <t>5. Extacciòn de lixiviados de la fosa de captaciòn.</t>
  </si>
  <si>
    <t xml:space="preserve">6. Programa de fumigaciòn para fauna nociva en el Relleno Sanitario. </t>
  </si>
  <si>
    <t>Numero de acciones realizadas para promover la gestion integral de residuos solidos urbanos</t>
  </si>
  <si>
    <t>4.3.1.2 Establecer medidas de protección y mitigación de impactos negativos para las comunidades vulnerables en proyectos de infraestructura.</t>
  </si>
  <si>
    <t>4.3.2 Garantizar la innovación pública para el desarrollo sostenible en el municipio.</t>
  </si>
  <si>
    <t>COORDINACION DEL RELLENO SANITARIO</t>
  </si>
  <si>
    <t>Numero de acciones realizadas para dar cumplimiento a las especificaciones de la norma 083-SEMARNAT-2003</t>
  </si>
  <si>
    <t>Numero de acciones realizadas para dar cumplimiento a las especificaciones de la norma 083-SEMARNAT-2004</t>
  </si>
  <si>
    <t>Numero de acciones realizadas para dar cumplimiento a las especificaciones de la norma 083-SEMARNAT-2005</t>
  </si>
  <si>
    <t>Numero de acciones realizadas para dar cumplimiento a las especificaciones de la norma 083-SEMARNAT-2006</t>
  </si>
  <si>
    <t>Numero de acciones realizadas para dar cumplimiento a las especificaciones de la norma 083-SEMARNAT-2007</t>
  </si>
  <si>
    <t>Aplica en el segundo trimestre</t>
  </si>
  <si>
    <t>No se cuenta maquinaria, esta en mantenimiento para su funcionamiento.</t>
  </si>
  <si>
    <t xml:space="preserve">Aún no se cubre al 100% con material de tepetate ya que la maquinaria se encuentra en mantenimiento. </t>
  </si>
  <si>
    <t xml:space="preserve">No se cuenta con recurso para el pago.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</si>
</sst>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color rgb="FFFFFFFF"/>
      <name val="Calibri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FFFFFF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A0026"/>
        <bgColor rgb="FF7A0026"/>
      </patternFill>
    </fill>
    <fill>
      <patternFill patternType="solid">
        <fgColor rgb="FFA64B6A"/>
        <bgColor rgb="FFA64B6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179456</xdr:colOff>
      <xdr:row>0</xdr:row>
      <xdr:rowOff>0</xdr:rowOff>
    </xdr:from>
    <xdr:ext cx="1905000" cy="11430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456" y="0"/>
          <a:ext cx="1905000" cy="1143000"/>
        </a:xfrm>
        <a:prstGeom prst="rect">
          <a:avLst/>
        </a:prstGeom>
      </xdr:spPr>
    </xdr:pic>
    <xdr:clientData/>
  </xdr:oneCellAnchor>
  <xdr:twoCellAnchor editAs="oneCell">
    <xdr:from>
      <xdr:col>2</xdr:col>
      <xdr:colOff>193262</xdr:colOff>
      <xdr:row>9</xdr:row>
      <xdr:rowOff>662608</xdr:rowOff>
    </xdr:from>
    <xdr:to>
      <xdr:col>2</xdr:col>
      <xdr:colOff>1394240</xdr:colOff>
      <xdr:row>10</xdr:row>
      <xdr:rowOff>193261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A27F2E4-C434-42D9-BFA2-779A8D028F42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75612" t="28438" r="16967" b="59374"/>
        <a:stretch/>
      </xdr:blipFill>
      <xdr:spPr bwMode="auto">
        <a:xfrm>
          <a:off x="3119784" y="5093804"/>
          <a:ext cx="1200978" cy="140804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82826</xdr:colOff>
      <xdr:row>13</xdr:row>
      <xdr:rowOff>759240</xdr:rowOff>
    </xdr:from>
    <xdr:to>
      <xdr:col>2</xdr:col>
      <xdr:colOff>1339021</xdr:colOff>
      <xdr:row>14</xdr:row>
      <xdr:rowOff>1076740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583B860-43E0-488E-B520-43F0B1A8B61A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75612" t="28438" r="16967" b="59374"/>
        <a:stretch/>
      </xdr:blipFill>
      <xdr:spPr bwMode="auto">
        <a:xfrm>
          <a:off x="3009348" y="10463697"/>
          <a:ext cx="1256195" cy="14494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96629</xdr:colOff>
      <xdr:row>16</xdr:row>
      <xdr:rowOff>386526</xdr:rowOff>
    </xdr:from>
    <xdr:to>
      <xdr:col>2</xdr:col>
      <xdr:colOff>1380434</xdr:colOff>
      <xdr:row>17</xdr:row>
      <xdr:rowOff>607396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AAA250F-3261-4A97-B6DA-1F212FA70A5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75612" t="28438" r="16967" b="59374"/>
        <a:stretch/>
      </xdr:blipFill>
      <xdr:spPr bwMode="auto">
        <a:xfrm>
          <a:off x="3023151" y="13486852"/>
          <a:ext cx="1283805" cy="136663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179456</xdr:colOff>
      <xdr:row>0</xdr:row>
      <xdr:rowOff>0</xdr:rowOff>
    </xdr:from>
    <xdr:ext cx="1905000" cy="11430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A048477-3C86-4F32-AE0F-00D2AC13857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456" y="0"/>
          <a:ext cx="1905000" cy="1143000"/>
        </a:xfrm>
        <a:prstGeom prst="rect">
          <a:avLst/>
        </a:prstGeom>
      </xdr:spPr>
    </xdr:pic>
    <xdr:clientData/>
  </xdr:oneCellAnchor>
  <xdr:twoCellAnchor editAs="oneCell">
    <xdr:from>
      <xdr:col>2</xdr:col>
      <xdr:colOff>193262</xdr:colOff>
      <xdr:row>9</xdr:row>
      <xdr:rowOff>662608</xdr:rowOff>
    </xdr:from>
    <xdr:to>
      <xdr:col>2</xdr:col>
      <xdr:colOff>1394240</xdr:colOff>
      <xdr:row>10</xdr:row>
      <xdr:rowOff>193261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F7C553-45F0-40B4-9855-16FC094479BE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75612" t="28438" r="16967" b="59374"/>
        <a:stretch/>
      </xdr:blipFill>
      <xdr:spPr bwMode="auto">
        <a:xfrm>
          <a:off x="3126962" y="5082208"/>
          <a:ext cx="1200978" cy="14070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82826</xdr:colOff>
      <xdr:row>13</xdr:row>
      <xdr:rowOff>759240</xdr:rowOff>
    </xdr:from>
    <xdr:to>
      <xdr:col>2</xdr:col>
      <xdr:colOff>1339021</xdr:colOff>
      <xdr:row>14</xdr:row>
      <xdr:rowOff>1076740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FEDD60-2885-483A-84D5-6A739D83B5B3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75612" t="28438" r="16967" b="59374"/>
        <a:stretch/>
      </xdr:blipFill>
      <xdr:spPr bwMode="auto">
        <a:xfrm>
          <a:off x="3016526" y="10455690"/>
          <a:ext cx="1256195" cy="14509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96629</xdr:colOff>
      <xdr:row>16</xdr:row>
      <xdr:rowOff>386526</xdr:rowOff>
    </xdr:from>
    <xdr:to>
      <xdr:col>2</xdr:col>
      <xdr:colOff>1380434</xdr:colOff>
      <xdr:row>17</xdr:row>
      <xdr:rowOff>607396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1ED852E-9BF6-40A1-BD32-25F4F525DA06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75612" t="28438" r="16967" b="59374"/>
        <a:stretch/>
      </xdr:blipFill>
      <xdr:spPr bwMode="auto">
        <a:xfrm>
          <a:off x="3030329" y="13483401"/>
          <a:ext cx="1283805" cy="13638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opLeftCell="A14" zoomScale="69" zoomScaleNormal="69" workbookViewId="0">
      <selection activeCell="K16" sqref="K16"/>
    </sheetView>
  </sheetViews>
  <sheetFormatPr baseColWidth="10" defaultColWidth="9.140625" defaultRowHeight="15" x14ac:dyDescent="0.25"/>
  <cols>
    <col min="1" max="4" width="22" customWidth="1"/>
    <col min="5" max="5" width="26.140625" customWidth="1"/>
    <col min="6" max="6" width="26.7109375" customWidth="1"/>
    <col min="7" max="15" width="22" customWidth="1"/>
  </cols>
  <sheetData>
    <row r="1" spans="1:15" ht="12.75" customHeight="1" x14ac:dyDescent="0.25"/>
    <row r="2" spans="1:15" hidden="1" x14ac:dyDescent="0.25"/>
    <row r="3" spans="1:15" hidden="1" x14ac:dyDescent="0.25"/>
    <row r="4" spans="1:15" hidden="1" x14ac:dyDescent="0.25"/>
    <row r="5" spans="1:15" ht="71.25" customHeight="1" x14ac:dyDescent="0.25"/>
    <row r="6" spans="1:15" ht="18.75" x14ac:dyDescent="0.25">
      <c r="A6" s="16" t="s">
        <v>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x14ac:dyDescent="0.25">
      <c r="A7" s="14" t="s">
        <v>48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30" x14ac:dyDescent="0.2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6" t="s">
        <v>10</v>
      </c>
      <c r="K8" s="1" t="s">
        <v>11</v>
      </c>
      <c r="L8" s="1" t="s">
        <v>12</v>
      </c>
      <c r="M8" s="1" t="s">
        <v>13</v>
      </c>
      <c r="N8" s="1" t="s">
        <v>14</v>
      </c>
      <c r="O8" s="1" t="s">
        <v>15</v>
      </c>
    </row>
    <row r="9" spans="1:15" ht="200.25" customHeight="1" x14ac:dyDescent="0.25">
      <c r="A9" s="18" t="s">
        <v>18</v>
      </c>
      <c r="B9" s="18" t="s">
        <v>19</v>
      </c>
      <c r="C9" s="15"/>
      <c r="D9" s="4" t="s">
        <v>42</v>
      </c>
      <c r="E9" s="3" t="s">
        <v>20</v>
      </c>
      <c r="F9" s="4" t="s">
        <v>22</v>
      </c>
      <c r="G9" s="5">
        <v>6</v>
      </c>
      <c r="H9" s="8" t="s">
        <v>49</v>
      </c>
      <c r="I9" s="5" t="s">
        <v>26</v>
      </c>
      <c r="J9" s="9">
        <f>(6/8)*100</f>
        <v>75</v>
      </c>
      <c r="K9" s="8">
        <v>3</v>
      </c>
      <c r="L9" s="8">
        <v>2</v>
      </c>
      <c r="M9" s="8">
        <v>1</v>
      </c>
      <c r="N9" s="8">
        <v>0</v>
      </c>
      <c r="O9" s="9">
        <v>6</v>
      </c>
    </row>
    <row r="10" spans="1:15" ht="147.75" customHeight="1" x14ac:dyDescent="0.25">
      <c r="A10" s="18"/>
      <c r="B10" s="18"/>
      <c r="C10" s="15"/>
      <c r="D10" s="4" t="s">
        <v>42</v>
      </c>
      <c r="E10" s="3" t="s">
        <v>21</v>
      </c>
      <c r="F10" s="4" t="s">
        <v>23</v>
      </c>
      <c r="G10" s="5">
        <v>80</v>
      </c>
      <c r="H10" s="8" t="s">
        <v>50</v>
      </c>
      <c r="I10" s="5" t="s">
        <v>39</v>
      </c>
      <c r="J10" s="5">
        <f>(80/100)*100</f>
        <v>80</v>
      </c>
      <c r="K10" s="5">
        <v>20</v>
      </c>
      <c r="L10" s="10">
        <v>20</v>
      </c>
      <c r="M10" s="10">
        <v>20</v>
      </c>
      <c r="N10" s="10">
        <v>20</v>
      </c>
      <c r="O10" s="5">
        <v>80</v>
      </c>
    </row>
    <row r="11" spans="1:15" ht="89.25" customHeight="1" x14ac:dyDescent="0.25">
      <c r="A11" s="18"/>
      <c r="B11" s="18"/>
      <c r="C11" s="15"/>
      <c r="D11" s="4" t="s">
        <v>42</v>
      </c>
      <c r="E11" s="3" t="s">
        <v>24</v>
      </c>
      <c r="F11" s="4" t="s">
        <v>25</v>
      </c>
      <c r="G11" s="5">
        <v>54</v>
      </c>
      <c r="H11" s="8" t="s">
        <v>51</v>
      </c>
      <c r="I11" s="5" t="s">
        <v>39</v>
      </c>
      <c r="J11" s="12">
        <f>(54/365)*100</f>
        <v>14.794520547945206</v>
      </c>
      <c r="K11" s="5">
        <v>14</v>
      </c>
      <c r="L11" s="5">
        <v>13</v>
      </c>
      <c r="M11" s="5">
        <v>13</v>
      </c>
      <c r="N11" s="5">
        <v>14</v>
      </c>
      <c r="O11" s="5">
        <f t="shared" ref="O11:O41" si="0">SUM(K11:N11)</f>
        <v>54</v>
      </c>
    </row>
    <row r="12" spans="1:15" ht="89.25" customHeight="1" x14ac:dyDescent="0.25">
      <c r="A12" s="18"/>
      <c r="B12" s="18"/>
      <c r="C12" s="15"/>
      <c r="D12" s="4" t="s">
        <v>42</v>
      </c>
      <c r="E12" s="3" t="s">
        <v>28</v>
      </c>
      <c r="F12" s="4" t="s">
        <v>27</v>
      </c>
      <c r="G12" s="5">
        <v>3</v>
      </c>
      <c r="H12" s="8" t="s">
        <v>52</v>
      </c>
      <c r="I12" s="5" t="s">
        <v>39</v>
      </c>
      <c r="J12" s="5">
        <f>(3/3)*100</f>
        <v>100</v>
      </c>
      <c r="K12" s="5">
        <v>0</v>
      </c>
      <c r="L12" s="5">
        <v>1</v>
      </c>
      <c r="M12" s="5">
        <v>2</v>
      </c>
      <c r="N12" s="5">
        <v>0</v>
      </c>
      <c r="O12" s="5">
        <f t="shared" si="0"/>
        <v>3</v>
      </c>
    </row>
    <row r="13" spans="1:15" ht="89.25" customHeight="1" x14ac:dyDescent="0.25">
      <c r="A13" s="18"/>
      <c r="B13" s="18"/>
      <c r="C13" s="15"/>
      <c r="D13" s="4" t="s">
        <v>42</v>
      </c>
      <c r="E13" s="3" t="s">
        <v>43</v>
      </c>
      <c r="F13" s="4" t="s">
        <v>30</v>
      </c>
      <c r="G13" s="5">
        <v>2</v>
      </c>
      <c r="H13" s="8" t="s">
        <v>53</v>
      </c>
      <c r="I13" s="5" t="s">
        <v>39</v>
      </c>
      <c r="J13" s="5">
        <f>(2/2)*100</f>
        <v>100</v>
      </c>
      <c r="K13" s="5">
        <v>0</v>
      </c>
      <c r="L13" s="5">
        <v>1</v>
      </c>
      <c r="M13" s="5">
        <v>0</v>
      </c>
      <c r="N13" s="5">
        <v>1</v>
      </c>
      <c r="O13" s="5">
        <f t="shared" si="0"/>
        <v>2</v>
      </c>
    </row>
    <row r="14" spans="1:15" ht="89.25" customHeight="1" x14ac:dyDescent="0.25">
      <c r="A14" s="18"/>
      <c r="B14" s="19" t="s">
        <v>46</v>
      </c>
      <c r="C14" s="15"/>
      <c r="D14" s="4" t="s">
        <v>42</v>
      </c>
      <c r="E14" s="3" t="s">
        <v>44</v>
      </c>
      <c r="F14" s="4" t="s">
        <v>29</v>
      </c>
      <c r="G14" s="5">
        <v>12</v>
      </c>
      <c r="H14" s="8" t="s">
        <v>45</v>
      </c>
      <c r="I14" s="5" t="s">
        <v>39</v>
      </c>
      <c r="J14" s="5">
        <f>(12/12)*100</f>
        <v>100</v>
      </c>
      <c r="K14" s="5">
        <v>3</v>
      </c>
      <c r="L14" s="5">
        <v>3</v>
      </c>
      <c r="M14" s="5">
        <v>3</v>
      </c>
      <c r="N14" s="5">
        <v>3</v>
      </c>
      <c r="O14" s="5">
        <f t="shared" si="0"/>
        <v>12</v>
      </c>
    </row>
    <row r="15" spans="1:15" ht="89.25" customHeight="1" x14ac:dyDescent="0.25">
      <c r="A15" s="18"/>
      <c r="B15" s="19"/>
      <c r="C15" s="15"/>
      <c r="D15" s="4" t="s">
        <v>42</v>
      </c>
      <c r="E15" s="3" t="s">
        <v>31</v>
      </c>
      <c r="F15" s="4" t="s">
        <v>32</v>
      </c>
      <c r="G15" s="5">
        <v>54</v>
      </c>
      <c r="H15" s="8" t="s">
        <v>45</v>
      </c>
      <c r="I15" s="5" t="s">
        <v>39</v>
      </c>
      <c r="J15" s="5">
        <f>(54/54)*100</f>
        <v>100</v>
      </c>
      <c r="K15" s="5">
        <v>14</v>
      </c>
      <c r="L15" s="5">
        <v>13</v>
      </c>
      <c r="M15" s="5">
        <v>13</v>
      </c>
      <c r="N15" s="5">
        <v>14</v>
      </c>
      <c r="O15" s="5">
        <f t="shared" ref="O15" si="1">SUM(K15:N15)</f>
        <v>54</v>
      </c>
    </row>
    <row r="16" spans="1:15" ht="89.25" customHeight="1" x14ac:dyDescent="0.25">
      <c r="A16" s="18"/>
      <c r="B16" s="19"/>
      <c r="C16" s="15"/>
      <c r="D16" s="4" t="s">
        <v>42</v>
      </c>
      <c r="E16" s="3" t="s">
        <v>33</v>
      </c>
      <c r="F16" s="4" t="s">
        <v>34</v>
      </c>
      <c r="G16" s="5">
        <v>1</v>
      </c>
      <c r="H16" s="8" t="s">
        <v>45</v>
      </c>
      <c r="I16" s="5" t="s">
        <v>39</v>
      </c>
      <c r="J16" s="5">
        <f>(1/1)*100</f>
        <v>100</v>
      </c>
      <c r="K16" s="5">
        <v>1</v>
      </c>
      <c r="L16" s="5">
        <v>0</v>
      </c>
      <c r="M16" s="5">
        <v>0</v>
      </c>
      <c r="N16" s="5">
        <v>0</v>
      </c>
      <c r="O16" s="5">
        <v>1</v>
      </c>
    </row>
    <row r="17" spans="1:15" ht="90" customHeight="1" x14ac:dyDescent="0.25">
      <c r="A17" s="18"/>
      <c r="B17" s="19" t="s">
        <v>47</v>
      </c>
      <c r="C17" s="15"/>
      <c r="D17" s="4" t="s">
        <v>42</v>
      </c>
      <c r="E17" s="3" t="s">
        <v>35</v>
      </c>
      <c r="F17" s="4" t="s">
        <v>36</v>
      </c>
      <c r="G17" s="5">
        <v>1</v>
      </c>
      <c r="H17" s="8" t="s">
        <v>45</v>
      </c>
      <c r="I17" s="5" t="s">
        <v>39</v>
      </c>
      <c r="J17" s="5">
        <f>(1/1)*100</f>
        <v>100</v>
      </c>
      <c r="K17" s="5">
        <v>0</v>
      </c>
      <c r="L17" s="5">
        <v>1</v>
      </c>
      <c r="M17" s="5">
        <v>0</v>
      </c>
      <c r="N17" s="5">
        <v>0</v>
      </c>
      <c r="O17" s="5">
        <f t="shared" ref="O17:O18" si="2">SUM(K17:N17)</f>
        <v>1</v>
      </c>
    </row>
    <row r="18" spans="1:15" ht="89.25" customHeight="1" x14ac:dyDescent="0.25">
      <c r="A18" s="18"/>
      <c r="B18" s="19"/>
      <c r="C18" s="15"/>
      <c r="D18" s="4" t="s">
        <v>42</v>
      </c>
      <c r="E18" s="3" t="s">
        <v>37</v>
      </c>
      <c r="F18" s="4" t="s">
        <v>38</v>
      </c>
      <c r="G18" s="5">
        <v>4</v>
      </c>
      <c r="H18" s="8" t="s">
        <v>45</v>
      </c>
      <c r="I18" s="5" t="s">
        <v>39</v>
      </c>
      <c r="J18" s="5">
        <f>(4/4)*100</f>
        <v>100</v>
      </c>
      <c r="K18" s="5">
        <v>1</v>
      </c>
      <c r="L18" s="5">
        <v>1</v>
      </c>
      <c r="M18" s="5">
        <v>1</v>
      </c>
      <c r="N18" s="5">
        <v>1</v>
      </c>
      <c r="O18" s="5">
        <f t="shared" si="2"/>
        <v>4</v>
      </c>
    </row>
    <row r="19" spans="1:15" x14ac:dyDescent="0.25">
      <c r="A19" s="18"/>
      <c r="B19" s="11"/>
      <c r="D19" s="4"/>
      <c r="E19" s="3"/>
      <c r="F19" s="4"/>
      <c r="G19" s="5"/>
      <c r="H19" s="8"/>
      <c r="I19" s="5"/>
      <c r="J19" s="5"/>
      <c r="K19" s="5"/>
      <c r="L19" s="5"/>
      <c r="M19" s="5"/>
      <c r="N19" s="5"/>
      <c r="O19" s="5"/>
    </row>
    <row r="20" spans="1:15" x14ac:dyDescent="0.25">
      <c r="O20" s="2">
        <f t="shared" si="0"/>
        <v>0</v>
      </c>
    </row>
    <row r="21" spans="1:15" x14ac:dyDescent="0.25">
      <c r="O21" s="2">
        <f t="shared" si="0"/>
        <v>0</v>
      </c>
    </row>
    <row r="22" spans="1:15" x14ac:dyDescent="0.25">
      <c r="O22" s="2">
        <f t="shared" si="0"/>
        <v>0</v>
      </c>
    </row>
    <row r="23" spans="1:15" x14ac:dyDescent="0.25">
      <c r="O23" s="2">
        <f t="shared" si="0"/>
        <v>0</v>
      </c>
    </row>
    <row r="24" spans="1:15" x14ac:dyDescent="0.25">
      <c r="O24" s="2">
        <f t="shared" si="0"/>
        <v>0</v>
      </c>
    </row>
    <row r="25" spans="1:15" x14ac:dyDescent="0.25">
      <c r="O25" s="2">
        <f t="shared" si="0"/>
        <v>0</v>
      </c>
    </row>
    <row r="26" spans="1:15" x14ac:dyDescent="0.25">
      <c r="O26" s="2">
        <f t="shared" si="0"/>
        <v>0</v>
      </c>
    </row>
    <row r="27" spans="1:15" x14ac:dyDescent="0.25">
      <c r="O27" s="2">
        <f t="shared" si="0"/>
        <v>0</v>
      </c>
    </row>
    <row r="28" spans="1:15" x14ac:dyDescent="0.25">
      <c r="O28" s="2">
        <f t="shared" si="0"/>
        <v>0</v>
      </c>
    </row>
    <row r="29" spans="1:15" x14ac:dyDescent="0.25">
      <c r="O29" s="2">
        <f t="shared" si="0"/>
        <v>0</v>
      </c>
    </row>
    <row r="30" spans="1:15" x14ac:dyDescent="0.25">
      <c r="O30" s="2">
        <f t="shared" si="0"/>
        <v>0</v>
      </c>
    </row>
    <row r="31" spans="1:15" x14ac:dyDescent="0.25">
      <c r="O31" s="2">
        <f t="shared" si="0"/>
        <v>0</v>
      </c>
    </row>
    <row r="32" spans="1:15" x14ac:dyDescent="0.25">
      <c r="O32" s="2">
        <f t="shared" si="0"/>
        <v>0</v>
      </c>
    </row>
    <row r="33" spans="15:15" x14ac:dyDescent="0.25">
      <c r="O33" s="2">
        <f t="shared" si="0"/>
        <v>0</v>
      </c>
    </row>
    <row r="34" spans="15:15" x14ac:dyDescent="0.25">
      <c r="O34" s="2">
        <f t="shared" si="0"/>
        <v>0</v>
      </c>
    </row>
    <row r="35" spans="15:15" x14ac:dyDescent="0.25">
      <c r="O35" s="2">
        <f t="shared" si="0"/>
        <v>0</v>
      </c>
    </row>
    <row r="36" spans="15:15" x14ac:dyDescent="0.25">
      <c r="O36" s="2">
        <f t="shared" si="0"/>
        <v>0</v>
      </c>
    </row>
    <row r="37" spans="15:15" x14ac:dyDescent="0.25">
      <c r="O37" s="2">
        <f t="shared" si="0"/>
        <v>0</v>
      </c>
    </row>
    <row r="38" spans="15:15" x14ac:dyDescent="0.25">
      <c r="O38" s="2">
        <f t="shared" si="0"/>
        <v>0</v>
      </c>
    </row>
    <row r="39" spans="15:15" x14ac:dyDescent="0.25">
      <c r="O39" s="2">
        <f t="shared" si="0"/>
        <v>0</v>
      </c>
    </row>
    <row r="40" spans="15:15" x14ac:dyDescent="0.25">
      <c r="O40" s="2">
        <f t="shared" si="0"/>
        <v>0</v>
      </c>
    </row>
    <row r="41" spans="15:15" x14ac:dyDescent="0.25">
      <c r="O41" s="2">
        <f t="shared" si="0"/>
        <v>0</v>
      </c>
    </row>
    <row r="42" spans="15:15" x14ac:dyDescent="0.25">
      <c r="O42" s="2">
        <f t="shared" ref="O42:O59" si="3">SUM(K42:N42)</f>
        <v>0</v>
      </c>
    </row>
    <row r="43" spans="15:15" x14ac:dyDescent="0.25">
      <c r="O43" s="2">
        <f t="shared" si="3"/>
        <v>0</v>
      </c>
    </row>
    <row r="44" spans="15:15" x14ac:dyDescent="0.25">
      <c r="O44" s="2">
        <f t="shared" si="3"/>
        <v>0</v>
      </c>
    </row>
    <row r="45" spans="15:15" x14ac:dyDescent="0.25">
      <c r="O45" s="2">
        <f t="shared" si="3"/>
        <v>0</v>
      </c>
    </row>
    <row r="46" spans="15:15" x14ac:dyDescent="0.25">
      <c r="O46" s="2">
        <f t="shared" si="3"/>
        <v>0</v>
      </c>
    </row>
    <row r="47" spans="15:15" x14ac:dyDescent="0.25">
      <c r="O47" s="2">
        <f t="shared" si="3"/>
        <v>0</v>
      </c>
    </row>
    <row r="48" spans="15:15" x14ac:dyDescent="0.25">
      <c r="O48" s="2">
        <f t="shared" si="3"/>
        <v>0</v>
      </c>
    </row>
    <row r="49" spans="2:15" x14ac:dyDescent="0.25">
      <c r="O49" s="2">
        <f t="shared" si="3"/>
        <v>0</v>
      </c>
    </row>
    <row r="50" spans="2:15" x14ac:dyDescent="0.25">
      <c r="O50" s="2">
        <f t="shared" si="3"/>
        <v>0</v>
      </c>
    </row>
    <row r="51" spans="2:15" x14ac:dyDescent="0.25">
      <c r="O51" s="2">
        <f t="shared" si="3"/>
        <v>0</v>
      </c>
    </row>
    <row r="52" spans="2:15" x14ac:dyDescent="0.25">
      <c r="O52" s="2">
        <f t="shared" si="3"/>
        <v>0</v>
      </c>
    </row>
    <row r="53" spans="2:15" x14ac:dyDescent="0.25">
      <c r="O53" s="2">
        <f t="shared" si="3"/>
        <v>0</v>
      </c>
    </row>
    <row r="54" spans="2:15" x14ac:dyDescent="0.25">
      <c r="O54" s="2">
        <f t="shared" si="3"/>
        <v>0</v>
      </c>
    </row>
    <row r="55" spans="2:15" x14ac:dyDescent="0.25">
      <c r="O55" s="2">
        <f t="shared" si="3"/>
        <v>0</v>
      </c>
    </row>
    <row r="56" spans="2:15" x14ac:dyDescent="0.25">
      <c r="O56" s="2">
        <f t="shared" si="3"/>
        <v>0</v>
      </c>
    </row>
    <row r="57" spans="2:15" x14ac:dyDescent="0.25">
      <c r="O57" s="2">
        <f t="shared" si="3"/>
        <v>0</v>
      </c>
    </row>
    <row r="58" spans="2:15" x14ac:dyDescent="0.25">
      <c r="O58" s="2">
        <f t="shared" si="3"/>
        <v>0</v>
      </c>
    </row>
    <row r="59" spans="2:15" x14ac:dyDescent="0.25">
      <c r="O59" s="2">
        <f t="shared" si="3"/>
        <v>0</v>
      </c>
    </row>
    <row r="60" spans="2:15" x14ac:dyDescent="0.25">
      <c r="B60" s="7" t="s">
        <v>16</v>
      </c>
      <c r="D60" s="14" t="s">
        <v>17</v>
      </c>
      <c r="E60" s="14"/>
      <c r="F60" s="14"/>
    </row>
    <row r="62" spans="2:15" x14ac:dyDescent="0.25">
      <c r="D62" s="15" t="s">
        <v>40</v>
      </c>
      <c r="E62" s="15"/>
      <c r="F62" s="15"/>
    </row>
    <row r="63" spans="2:15" x14ac:dyDescent="0.25">
      <c r="D63" s="15" t="s">
        <v>41</v>
      </c>
      <c r="E63" s="15"/>
      <c r="F63" s="15"/>
    </row>
  </sheetData>
  <mergeCells count="12">
    <mergeCell ref="A6:O6"/>
    <mergeCell ref="D62:F62"/>
    <mergeCell ref="D60:F60"/>
    <mergeCell ref="A7:O7"/>
    <mergeCell ref="D63:F63"/>
    <mergeCell ref="A9:A19"/>
    <mergeCell ref="B9:B13"/>
    <mergeCell ref="B14:B16"/>
    <mergeCell ref="B17:B18"/>
    <mergeCell ref="C14:C16"/>
    <mergeCell ref="C9:C13"/>
    <mergeCell ref="C17:C18"/>
  </mergeCells>
  <phoneticPr fontId="6" type="noConversion"/>
  <conditionalFormatting sqref="K9:N59">
    <cfRule type="cellIs" dxfId="5" priority="1" operator="greaterThanOrEqual">
      <formula>75</formula>
    </cfRule>
    <cfRule type="cellIs" dxfId="4" priority="2" operator="between">
      <formula>1</formula>
      <formula>74</formula>
    </cfRule>
    <cfRule type="cellIs" dxfId="3" priority="3" operator="equal">
      <formula>0</formula>
    </cfRule>
  </conditionalFormatting>
  <pageMargins left="0.27559055118110237" right="0.23622047244094491" top="0.51181102362204722" bottom="0.51181102362204722" header="0.51181102362204722" footer="0.51181102362204722"/>
  <pageSetup scale="3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C6976-33E7-4F1A-907E-29071376490A}">
  <dimension ref="A1:P35"/>
  <sheetViews>
    <sheetView tabSelected="1" topLeftCell="A10" zoomScale="69" zoomScaleNormal="69" workbookViewId="0">
      <selection activeCell="H38" sqref="H38"/>
    </sheetView>
  </sheetViews>
  <sheetFormatPr baseColWidth="10" defaultColWidth="9.140625" defaultRowHeight="15" x14ac:dyDescent="0.25"/>
  <cols>
    <col min="1" max="4" width="22" customWidth="1"/>
    <col min="5" max="5" width="26.140625" customWidth="1"/>
    <col min="6" max="6" width="26.7109375" customWidth="1"/>
    <col min="7" max="15" width="22" customWidth="1"/>
    <col min="16" max="16" width="18.7109375" customWidth="1"/>
  </cols>
  <sheetData>
    <row r="1" spans="1:16" ht="12.75" customHeight="1" x14ac:dyDescent="0.25"/>
    <row r="2" spans="1:16" hidden="1" x14ac:dyDescent="0.25"/>
    <row r="3" spans="1:16" hidden="1" x14ac:dyDescent="0.25"/>
    <row r="4" spans="1:16" hidden="1" x14ac:dyDescent="0.25"/>
    <row r="5" spans="1:16" ht="71.25" customHeight="1" x14ac:dyDescent="0.25"/>
    <row r="6" spans="1:16" ht="18.75" x14ac:dyDescent="0.25">
      <c r="A6" s="16" t="s">
        <v>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6" x14ac:dyDescent="0.25">
      <c r="A7" s="14" t="s">
        <v>48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6" ht="30" x14ac:dyDescent="0.2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6" t="s">
        <v>10</v>
      </c>
      <c r="K8" s="1" t="s">
        <v>11</v>
      </c>
      <c r="L8" s="1" t="s">
        <v>12</v>
      </c>
      <c r="M8" s="1" t="s">
        <v>13</v>
      </c>
      <c r="N8" s="1" t="s">
        <v>14</v>
      </c>
      <c r="O8" s="1" t="s">
        <v>15</v>
      </c>
    </row>
    <row r="9" spans="1:16" ht="200.25" customHeight="1" x14ac:dyDescent="0.25">
      <c r="A9" s="18" t="s">
        <v>18</v>
      </c>
      <c r="B9" s="18" t="s">
        <v>19</v>
      </c>
      <c r="C9" s="15"/>
      <c r="D9" s="4" t="s">
        <v>42</v>
      </c>
      <c r="E9" s="3" t="s">
        <v>20</v>
      </c>
      <c r="F9" s="4" t="s">
        <v>22</v>
      </c>
      <c r="G9" s="5">
        <v>6</v>
      </c>
      <c r="H9" s="8" t="s">
        <v>49</v>
      </c>
      <c r="I9" s="5" t="s">
        <v>26</v>
      </c>
      <c r="J9" s="9">
        <f>(6/8)*100</f>
        <v>75</v>
      </c>
      <c r="K9" s="8">
        <v>2</v>
      </c>
      <c r="L9" s="8">
        <v>0</v>
      </c>
      <c r="M9" s="8">
        <v>0</v>
      </c>
      <c r="N9" s="8">
        <v>0</v>
      </c>
      <c r="O9" s="9">
        <v>2</v>
      </c>
      <c r="P9" s="13" t="s">
        <v>55</v>
      </c>
    </row>
    <row r="10" spans="1:16" ht="147.75" customHeight="1" x14ac:dyDescent="0.25">
      <c r="A10" s="18"/>
      <c r="B10" s="18"/>
      <c r="C10" s="15"/>
      <c r="D10" s="4" t="s">
        <v>42</v>
      </c>
      <c r="E10" s="3" t="s">
        <v>21</v>
      </c>
      <c r="F10" s="4" t="s">
        <v>23</v>
      </c>
      <c r="G10" s="5">
        <v>80</v>
      </c>
      <c r="H10" s="8" t="s">
        <v>50</v>
      </c>
      <c r="I10" s="5" t="s">
        <v>39</v>
      </c>
      <c r="J10" s="5">
        <f>(80/100)*100</f>
        <v>80</v>
      </c>
      <c r="K10" s="5">
        <v>15</v>
      </c>
      <c r="L10" s="10">
        <v>0</v>
      </c>
      <c r="M10" s="10">
        <v>0</v>
      </c>
      <c r="N10" s="10">
        <v>0</v>
      </c>
      <c r="O10" s="5">
        <v>15</v>
      </c>
      <c r="P10" s="13" t="s">
        <v>56</v>
      </c>
    </row>
    <row r="11" spans="1:16" ht="89.25" customHeight="1" x14ac:dyDescent="0.25">
      <c r="A11" s="18"/>
      <c r="B11" s="18"/>
      <c r="C11" s="15"/>
      <c r="D11" s="4" t="s">
        <v>42</v>
      </c>
      <c r="E11" s="3" t="s">
        <v>24</v>
      </c>
      <c r="F11" s="4" t="s">
        <v>25</v>
      </c>
      <c r="G11" s="5">
        <v>54</v>
      </c>
      <c r="H11" s="8" t="s">
        <v>51</v>
      </c>
      <c r="I11" s="5" t="s">
        <v>39</v>
      </c>
      <c r="J11" s="12">
        <f>(54/365)*100</f>
        <v>14.794520547945206</v>
      </c>
      <c r="K11" s="5">
        <v>14</v>
      </c>
      <c r="L11" s="5">
        <v>0</v>
      </c>
      <c r="M11" s="5">
        <v>0</v>
      </c>
      <c r="N11" s="5">
        <v>0</v>
      </c>
      <c r="O11" s="5">
        <f t="shared" ref="O11:O20" si="0">SUM(K11:N11)</f>
        <v>14</v>
      </c>
    </row>
    <row r="12" spans="1:16" ht="89.25" customHeight="1" x14ac:dyDescent="0.25">
      <c r="A12" s="18"/>
      <c r="B12" s="18"/>
      <c r="C12" s="15"/>
      <c r="D12" s="4" t="s">
        <v>42</v>
      </c>
      <c r="E12" s="3" t="s">
        <v>28</v>
      </c>
      <c r="F12" s="4" t="s">
        <v>27</v>
      </c>
      <c r="G12" s="5">
        <v>3</v>
      </c>
      <c r="H12" s="8" t="s">
        <v>52</v>
      </c>
      <c r="I12" s="5" t="s">
        <v>39</v>
      </c>
      <c r="J12" s="5">
        <f>(3/3)*100</f>
        <v>100</v>
      </c>
      <c r="K12" s="5">
        <v>0</v>
      </c>
      <c r="L12" s="5">
        <v>0</v>
      </c>
      <c r="M12" s="5">
        <v>0</v>
      </c>
      <c r="N12" s="5">
        <v>0</v>
      </c>
      <c r="O12" s="5">
        <f t="shared" si="0"/>
        <v>0</v>
      </c>
      <c r="P12" s="13" t="s">
        <v>54</v>
      </c>
    </row>
    <row r="13" spans="1:16" ht="89.25" customHeight="1" x14ac:dyDescent="0.25">
      <c r="A13" s="18"/>
      <c r="B13" s="18"/>
      <c r="C13" s="15"/>
      <c r="D13" s="4" t="s">
        <v>42</v>
      </c>
      <c r="E13" s="3" t="s">
        <v>43</v>
      </c>
      <c r="F13" s="4" t="s">
        <v>30</v>
      </c>
      <c r="G13" s="5">
        <v>2</v>
      </c>
      <c r="H13" s="8" t="s">
        <v>53</v>
      </c>
      <c r="I13" s="5" t="s">
        <v>39</v>
      </c>
      <c r="J13" s="5">
        <f>(2/2)*100</f>
        <v>100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13" t="s">
        <v>54</v>
      </c>
    </row>
    <row r="14" spans="1:16" ht="89.25" customHeight="1" x14ac:dyDescent="0.25">
      <c r="A14" s="18"/>
      <c r="B14" s="19" t="s">
        <v>46</v>
      </c>
      <c r="C14" s="15"/>
      <c r="D14" s="4" t="s">
        <v>42</v>
      </c>
      <c r="E14" s="3" t="s">
        <v>44</v>
      </c>
      <c r="F14" s="4" t="s">
        <v>29</v>
      </c>
      <c r="G14" s="5">
        <v>12</v>
      </c>
      <c r="H14" s="8" t="s">
        <v>45</v>
      </c>
      <c r="I14" s="5" t="s">
        <v>39</v>
      </c>
      <c r="J14" s="5">
        <f>(12/12)*100</f>
        <v>100</v>
      </c>
      <c r="K14" s="5">
        <v>3</v>
      </c>
      <c r="L14" s="5">
        <v>0</v>
      </c>
      <c r="M14" s="5">
        <v>0</v>
      </c>
      <c r="N14" s="5">
        <v>0</v>
      </c>
      <c r="O14" s="5">
        <f t="shared" si="0"/>
        <v>3</v>
      </c>
    </row>
    <row r="15" spans="1:16" ht="89.25" customHeight="1" x14ac:dyDescent="0.25">
      <c r="A15" s="18"/>
      <c r="B15" s="19"/>
      <c r="C15" s="15"/>
      <c r="D15" s="4" t="s">
        <v>42</v>
      </c>
      <c r="E15" s="3" t="s">
        <v>31</v>
      </c>
      <c r="F15" s="4" t="s">
        <v>32</v>
      </c>
      <c r="G15" s="5">
        <v>54</v>
      </c>
      <c r="H15" s="8" t="s">
        <v>45</v>
      </c>
      <c r="I15" s="5" t="s">
        <v>39</v>
      </c>
      <c r="J15" s="5">
        <f>(54/54)*100</f>
        <v>100</v>
      </c>
      <c r="K15" s="5">
        <v>14</v>
      </c>
      <c r="L15" s="5">
        <v>0</v>
      </c>
      <c r="M15" s="5">
        <v>0</v>
      </c>
      <c r="N15" s="5">
        <v>0</v>
      </c>
      <c r="O15" s="5">
        <f t="shared" si="0"/>
        <v>14</v>
      </c>
    </row>
    <row r="16" spans="1:16" ht="89.25" customHeight="1" x14ac:dyDescent="0.25">
      <c r="A16" s="18"/>
      <c r="B16" s="19"/>
      <c r="C16" s="15"/>
      <c r="D16" s="4" t="s">
        <v>42</v>
      </c>
      <c r="E16" s="3" t="s">
        <v>33</v>
      </c>
      <c r="F16" s="4" t="s">
        <v>34</v>
      </c>
      <c r="G16" s="5">
        <v>1</v>
      </c>
      <c r="H16" s="8" t="s">
        <v>45</v>
      </c>
      <c r="I16" s="5" t="s">
        <v>39</v>
      </c>
      <c r="J16" s="5">
        <f>(1/1)*100</f>
        <v>100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13" t="s">
        <v>57</v>
      </c>
    </row>
    <row r="17" spans="1:16" ht="90" customHeight="1" x14ac:dyDescent="0.25">
      <c r="A17" s="18"/>
      <c r="B17" s="19" t="s">
        <v>47</v>
      </c>
      <c r="C17" s="15"/>
      <c r="D17" s="4" t="s">
        <v>42</v>
      </c>
      <c r="E17" s="3" t="s">
        <v>35</v>
      </c>
      <c r="F17" s="4" t="s">
        <v>36</v>
      </c>
      <c r="G17" s="5">
        <v>1</v>
      </c>
      <c r="H17" s="8" t="s">
        <v>45</v>
      </c>
      <c r="I17" s="5" t="s">
        <v>39</v>
      </c>
      <c r="J17" s="5">
        <f>(1/1)*100</f>
        <v>100</v>
      </c>
      <c r="K17" s="5">
        <v>0</v>
      </c>
      <c r="L17" s="5">
        <v>0</v>
      </c>
      <c r="M17" s="5">
        <v>0</v>
      </c>
      <c r="N17" s="5">
        <v>0</v>
      </c>
      <c r="O17" s="5">
        <f t="shared" ref="O17:O18" si="1">SUM(K17:N17)</f>
        <v>0</v>
      </c>
      <c r="P17" s="13" t="s">
        <v>54</v>
      </c>
    </row>
    <row r="18" spans="1:16" ht="89.25" customHeight="1" x14ac:dyDescent="0.25">
      <c r="A18" s="18"/>
      <c r="B18" s="19"/>
      <c r="C18" s="15"/>
      <c r="D18" s="4" t="s">
        <v>42</v>
      </c>
      <c r="E18" s="3" t="s">
        <v>37</v>
      </c>
      <c r="F18" s="4" t="s">
        <v>38</v>
      </c>
      <c r="G18" s="5">
        <v>4</v>
      </c>
      <c r="H18" s="8" t="s">
        <v>45</v>
      </c>
      <c r="I18" s="5" t="s">
        <v>39</v>
      </c>
      <c r="J18" s="5">
        <f>(4/4)*100</f>
        <v>100</v>
      </c>
      <c r="K18" s="5">
        <v>1</v>
      </c>
      <c r="L18" s="5">
        <v>0</v>
      </c>
      <c r="M18" s="5">
        <v>0</v>
      </c>
      <c r="N18" s="5">
        <v>0</v>
      </c>
      <c r="O18" s="5">
        <f t="shared" si="1"/>
        <v>1</v>
      </c>
    </row>
    <row r="19" spans="1:16" x14ac:dyDescent="0.25">
      <c r="A19" s="18"/>
      <c r="B19" s="11"/>
      <c r="D19" s="4"/>
      <c r="E19" s="3"/>
      <c r="F19" s="4"/>
      <c r="G19" s="5"/>
      <c r="H19" s="8"/>
      <c r="I19" s="5"/>
      <c r="J19" s="5"/>
      <c r="K19" s="5"/>
      <c r="L19" s="5"/>
      <c r="M19" s="5"/>
      <c r="N19" s="5"/>
      <c r="O19" s="5"/>
    </row>
    <row r="20" spans="1:16" x14ac:dyDescent="0.25">
      <c r="O20" s="2">
        <f t="shared" si="0"/>
        <v>0</v>
      </c>
    </row>
    <row r="21" spans="1:16" x14ac:dyDescent="0.25">
      <c r="K21" s="20"/>
      <c r="L21" s="20"/>
      <c r="M21" s="20"/>
      <c r="N21" s="20"/>
      <c r="O21" s="21"/>
    </row>
    <row r="22" spans="1:16" x14ac:dyDescent="0.25">
      <c r="K22" s="20"/>
      <c r="L22" s="20"/>
      <c r="M22" s="20"/>
      <c r="N22" s="20"/>
      <c r="O22" s="21"/>
    </row>
    <row r="23" spans="1:16" x14ac:dyDescent="0.25">
      <c r="K23" s="20"/>
      <c r="L23" s="20"/>
      <c r="M23" s="20"/>
      <c r="N23" s="20"/>
      <c r="O23" s="21"/>
    </row>
    <row r="24" spans="1:16" x14ac:dyDescent="0.25">
      <c r="K24" s="20"/>
      <c r="L24" s="20"/>
      <c r="M24" s="20"/>
      <c r="N24" s="20"/>
      <c r="O24" s="21"/>
    </row>
    <row r="25" spans="1:16" x14ac:dyDescent="0.25">
      <c r="K25" s="20"/>
      <c r="L25" s="20"/>
      <c r="M25" s="20"/>
      <c r="N25" s="20"/>
      <c r="O25" s="21"/>
    </row>
    <row r="26" spans="1:16" x14ac:dyDescent="0.25">
      <c r="K26" s="20"/>
      <c r="L26" s="20"/>
      <c r="M26" s="20"/>
      <c r="N26" s="20"/>
      <c r="O26" s="21"/>
    </row>
    <row r="27" spans="1:16" x14ac:dyDescent="0.25">
      <c r="K27" s="20"/>
      <c r="L27" s="20"/>
      <c r="M27" s="20"/>
      <c r="N27" s="20"/>
      <c r="O27" s="21"/>
    </row>
    <row r="28" spans="1:16" x14ac:dyDescent="0.25">
      <c r="K28" s="20"/>
      <c r="L28" s="20"/>
      <c r="M28" s="20"/>
      <c r="N28" s="20"/>
      <c r="O28" s="21"/>
    </row>
    <row r="29" spans="1:16" x14ac:dyDescent="0.25">
      <c r="K29" s="20"/>
      <c r="L29" s="20"/>
      <c r="M29" s="20"/>
      <c r="N29" s="20"/>
      <c r="O29" s="21"/>
    </row>
    <row r="30" spans="1:16" x14ac:dyDescent="0.25">
      <c r="K30" s="20"/>
      <c r="L30" s="20"/>
      <c r="M30" s="20"/>
      <c r="N30" s="20"/>
      <c r="O30" s="21"/>
    </row>
    <row r="31" spans="1:16" x14ac:dyDescent="0.25">
      <c r="K31" s="20"/>
      <c r="L31" s="20"/>
      <c r="M31" s="20"/>
      <c r="N31" s="20"/>
      <c r="O31" s="21"/>
    </row>
    <row r="32" spans="1:16" x14ac:dyDescent="0.25">
      <c r="B32" s="7" t="s">
        <v>16</v>
      </c>
      <c r="D32" s="14" t="s">
        <v>17</v>
      </c>
      <c r="E32" s="14"/>
      <c r="F32" s="14"/>
    </row>
    <row r="34" spans="4:6" x14ac:dyDescent="0.25">
      <c r="D34" s="14" t="s">
        <v>40</v>
      </c>
      <c r="E34" s="14"/>
      <c r="F34" s="14"/>
    </row>
    <row r="35" spans="4:6" x14ac:dyDescent="0.25">
      <c r="D35" s="14" t="s">
        <v>41</v>
      </c>
      <c r="E35" s="14"/>
      <c r="F35" s="14"/>
    </row>
  </sheetData>
  <mergeCells count="12">
    <mergeCell ref="D32:F32"/>
    <mergeCell ref="D34:F34"/>
    <mergeCell ref="D35:F35"/>
    <mergeCell ref="A6:O6"/>
    <mergeCell ref="A7:O7"/>
    <mergeCell ref="A9:A19"/>
    <mergeCell ref="B9:B13"/>
    <mergeCell ref="C9:C13"/>
    <mergeCell ref="B14:B16"/>
    <mergeCell ref="C14:C16"/>
    <mergeCell ref="B17:B18"/>
    <mergeCell ref="C17:C18"/>
  </mergeCells>
  <conditionalFormatting sqref="K9:N31">
    <cfRule type="cellIs" dxfId="2" priority="1" operator="greaterThanOrEqual">
      <formula>75</formula>
    </cfRule>
    <cfRule type="cellIs" dxfId="1" priority="2" operator="between">
      <formula>1</formula>
      <formula>74</formula>
    </cfRule>
    <cfRule type="cellIs" dxfId="0" priority="3" operator="equal">
      <formula>0</formula>
    </cfRule>
  </conditionalFormatting>
  <pageMargins left="0.27559055118110237" right="0.19685039370078741" top="0.35433070866141736" bottom="0.23622047244094491" header="0.51181102362204722" footer="0.51181102362204722"/>
  <pageSetup scale="3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C6B0CC7A660F47BD98A5640C891957" ma:contentTypeVersion="10" ma:contentTypeDescription="Crear nuevo documento." ma:contentTypeScope="" ma:versionID="8c10ff53aaf86ce41142a35955167848">
  <xsd:schema xmlns:xsd="http://www.w3.org/2001/XMLSchema" xmlns:xs="http://www.w3.org/2001/XMLSchema" xmlns:p="http://schemas.microsoft.com/office/2006/metadata/properties" xmlns:ns2="2802c868-0050-4cfb-a510-a8071a1a17f7" xmlns:ns3="23f002e8-fbf0-4744-b96f-a8ec8acf38b4" targetNamespace="http://schemas.microsoft.com/office/2006/metadata/properties" ma:root="true" ma:fieldsID="1d2bb8e353689b97e0110ad95e39e759" ns2:_="" ns3:_="">
    <xsd:import namespace="2802c868-0050-4cfb-a510-a8071a1a17f7"/>
    <xsd:import namespace="23f002e8-fbf0-4744-b96f-a8ec8acf38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02c868-0050-4cfb-a510-a8071a1a17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67d1-5349-4688-a4e8-f673f49e3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002e8-fbf0-4744-b96f-a8ec8acf38b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25d0aef-d78c-404b-90dd-a8db2163b1c3}" ma:internalName="TaxCatchAll" ma:showField="CatchAllData" ma:web="23f002e8-fbf0-4744-b96f-a8ec8acf38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f002e8-fbf0-4744-b96f-a8ec8acf38b4" xsi:nil="true"/>
    <lcf76f155ced4ddcb4097134ff3c332f xmlns="2802c868-0050-4cfb-a510-a8071a1a17f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F181BB-9D82-46DC-8885-E92FFF97B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02c868-0050-4cfb-a510-a8071a1a17f7"/>
    <ds:schemaRef ds:uri="23f002e8-fbf0-4744-b96f-a8ec8acf38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EE55D0-1DCA-4CF3-84C5-A29181A80EA4}">
  <ds:schemaRefs>
    <ds:schemaRef ds:uri="http://schemas.microsoft.com/office/2006/metadata/properties"/>
    <ds:schemaRef ds:uri="http://schemas.microsoft.com/office/infopath/2007/PartnerControls"/>
    <ds:schemaRef ds:uri="23f002e8-fbf0-4744-b96f-a8ec8acf38b4"/>
    <ds:schemaRef ds:uri="2802c868-0050-4cfb-a510-a8071a1a17f7"/>
  </ds:schemaRefs>
</ds:datastoreItem>
</file>

<file path=customXml/itemProps3.xml><?xml version="1.0" encoding="utf-8"?>
<ds:datastoreItem xmlns:ds="http://schemas.openxmlformats.org/officeDocument/2006/customXml" ds:itemID="{EB03A79B-9D95-46BB-B5D0-6DF041DC54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POA 2026</vt:lpstr>
      <vt:lpstr>Formato POA 2026 1ER TRIMESTRE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EMMA MEJIA SANCHEZ</cp:lastModifiedBy>
  <cp:revision/>
  <cp:lastPrinted>2026-04-06T17:26:12Z</cp:lastPrinted>
  <dcterms:created xsi:type="dcterms:W3CDTF">2025-11-20T21:34:15Z</dcterms:created>
  <dcterms:modified xsi:type="dcterms:W3CDTF">2026-04-06T17:29:37Z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0x01010059C6B0CC7A660F47BD98A5640C891957</vt:lpwstr>
  </property>
  <property fmtid="{D5CDD505-2E9C-101B-9397-08002B2CF9AE}" pid="3" name="MediaServiceImageTags">
    <vt:lpwstr/>
  </property>
</Properties>
</file>